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ofit and Loss by Month" r:id="rId3" sheetId="1"/>
  </sheets>
</workbook>
</file>

<file path=xl/sharedStrings.xml><?xml version="1.0" encoding="utf-8"?>
<sst xmlns="http://schemas.openxmlformats.org/spreadsheetml/2006/main" count="54" uniqueCount="52">
  <si>
    <t>Jan 2021</t>
  </si>
  <si>
    <t>Total</t>
  </si>
  <si>
    <t>Current</t>
  </si>
  <si>
    <t>Jul 2020 - Jan 2021 (YTD)</t>
  </si>
  <si>
    <t>Income</t>
  </si>
  <si>
    <t xml:space="preserve">   AV Badges Total</t>
  </si>
  <si>
    <t xml:space="preserve">      Less AV Badges Purchased</t>
  </si>
  <si>
    <t xml:space="preserve">   Total AV Badges Total</t>
  </si>
  <si>
    <t xml:space="preserve">   Grants</t>
  </si>
  <si>
    <t xml:space="preserve">      Grant - Website</t>
  </si>
  <si>
    <t xml:space="preserve">   Total Grants</t>
  </si>
  <si>
    <t xml:space="preserve">   Interest Received</t>
  </si>
  <si>
    <t xml:space="preserve">      CBA Term Deposit Int Rec'd</t>
  </si>
  <si>
    <t xml:space="preserve">   Total Interest Received</t>
  </si>
  <si>
    <t xml:space="preserve">   Sales</t>
  </si>
  <si>
    <t xml:space="preserve">      AV Online Memberships</t>
  </si>
  <si>
    <t xml:space="preserve">   Total Sales</t>
  </si>
  <si>
    <t xml:space="preserve">   Timing Systems</t>
  </si>
  <si>
    <t>Total Income</t>
  </si>
  <si>
    <t>Gross Profit</t>
  </si>
  <si>
    <t>Expenses</t>
  </si>
  <si>
    <t xml:space="preserve">   Accountancy fees</t>
  </si>
  <si>
    <t xml:space="preserve">   Audit Fees</t>
  </si>
  <si>
    <t xml:space="preserve">   Bad debts written off</t>
  </si>
  <si>
    <t xml:space="preserve">   Coaching</t>
  </si>
  <si>
    <t xml:space="preserve">   Computer Expense</t>
  </si>
  <si>
    <t xml:space="preserve">   General expenses</t>
  </si>
  <si>
    <t xml:space="preserve">   Nationals Expenses</t>
  </si>
  <si>
    <t xml:space="preserve">      National First Aid</t>
  </si>
  <si>
    <t xml:space="preserve">   Total Nationals Expenses</t>
  </si>
  <si>
    <t xml:space="preserve">   Postage</t>
  </si>
  <si>
    <t xml:space="preserve">   Secretariat Expenses</t>
  </si>
  <si>
    <t xml:space="preserve">   Sponsorship</t>
  </si>
  <si>
    <t xml:space="preserve">      Sponsorship - Elite</t>
  </si>
  <si>
    <t xml:space="preserve">   Total Sponsorship</t>
  </si>
  <si>
    <t xml:space="preserve">   State Teams</t>
  </si>
  <si>
    <t xml:space="preserve">      State Teams - Uniforms</t>
  </si>
  <si>
    <t xml:space="preserve">   Total State Teams</t>
  </si>
  <si>
    <t xml:space="preserve">   Tournaments &amp; Awards</t>
  </si>
  <si>
    <t xml:space="preserve">      Medals &amp; Trophies</t>
  </si>
  <si>
    <t xml:space="preserve">   Total Tournaments &amp; Awards</t>
  </si>
  <si>
    <t xml:space="preserve">   Website</t>
  </si>
  <si>
    <t>Total Expenses</t>
  </si>
  <si>
    <t>Other Expenses</t>
  </si>
  <si>
    <t xml:space="preserve">   Archery Aust Membership Fees</t>
  </si>
  <si>
    <t xml:space="preserve">   BAS Roundoff Gain or Loss</t>
  </si>
  <si>
    <t>Total Other Expenses</t>
  </si>
  <si>
    <t>Net Earnings</t>
  </si>
  <si>
    <t>Friday, Feb 19, 2021 10:42:08 AM GMT+11 - Accruals Basis</t>
  </si>
  <si>
    <t>Archery Victoria</t>
  </si>
  <si>
    <t>Profit and Loss by Month</t>
  </si>
  <si>
    <t>January 2021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</si>
</sst>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&quot;A$&quot;* #,##0.00\ _€"/>
  </numFmts>
  <fonts count="6">
    <font>
      <sz val="11.0"/>
      <color indexed="8"/>
      <name val="Calibri"/>
      <family val="2"/>
      <scheme val="minor"/>
    </font>
    <font>
      <name val="Arial"/>
      <sz val="9.0"/>
      <b val="true"/>
      <color indexed="8"/>
    </font>
    <font>
      <name val="Arial"/>
      <sz val="8.0"/>
      <b val="true"/>
      <color indexed="8"/>
    </font>
    <font>
      <name val="Arial"/>
      <sz val="8.0"/>
      <color indexed="8"/>
    </font>
    <font>
      <name val="Arial"/>
      <sz val="14.0"/>
      <b val="true"/>
      <color indexed="8"/>
    </font>
    <font>
      <name val="Arial"/>
      <sz val="10.0"/>
      <b val="true"/>
      <color indexed="8"/>
    </font>
  </fonts>
  <fills count="2">
    <fill>
      <patternFill patternType="none"/>
    </fill>
    <fill>
      <patternFill patternType="darkGray"/>
    </fill>
  </fills>
  <borders count="4">
    <border>
      <left/>
      <right/>
      <top/>
      <bottom/>
      <diagonal/>
    </border>
    <border>
      <bottom style="thin"/>
    </border>
    <border>
      <top style="thin"/>
    </border>
    <border>
      <top style="thin"/>
      <bottom>
        <color indexed="6"/>
      </bottom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>
      <alignment wrapText="true"/>
    </xf>
    <xf numFmtId="0" fontId="1" fillId="0" borderId="1" xfId="0" applyBorder="true" applyFont="true">
      <alignment wrapText="true" horizontal="center"/>
    </xf>
    <xf numFmtId="0" fontId="2" fillId="0" borderId="0" xfId="0" applyFont="true">
      <alignment wrapText="true" horizontal="left"/>
    </xf>
    <xf numFmtId="164" fontId="3" fillId="0" borderId="0" xfId="0" applyNumberFormat="true" applyFont="true">
      <alignment wrapText="true"/>
    </xf>
    <xf numFmtId="164" fontId="3" fillId="0" borderId="0" xfId="0" applyNumberFormat="true" applyFont="true">
      <alignment wrapText="true" horizontal="right"/>
    </xf>
    <xf numFmtId="165" fontId="2" fillId="0" borderId="2" xfId="0" applyBorder="true" applyNumberFormat="true" applyFont="true">
      <alignment wrapText="true" horizontal="right"/>
    </xf>
    <xf numFmtId="165" fontId="2" fillId="0" borderId="3" xfId="0" applyBorder="true" applyNumberFormat="true" applyFont="true">
      <alignment wrapText="true" horizontal="right"/>
    </xf>
    <xf numFmtId="0" fontId="3" fillId="0" borderId="0" xfId="0" applyFont="true">
      <alignment wrapText="false" horizontal="center"/>
    </xf>
    <xf numFmtId="0" fontId="4" fillId="0" borderId="0" xfId="0" applyFont="true">
      <alignment wrapText="false" horizontal="center"/>
    </xf>
    <xf numFmtId="0" fontId="5" fillId="0" borderId="0" xfId="0" applyFont="true">
      <alignment wrapText="fals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E54"/>
  <sheetViews>
    <sheetView workbookViewId="0" tabSelected="true"/>
  </sheetViews>
  <sheetFormatPr defaultRowHeight="15.0"/>
  <cols>
    <col min="1" max="1" width="28.359375" customWidth="true"/>
    <col min="2" max="2" width="10.3125" customWidth="true"/>
    <col min="3" max="3" width="10.3125" customWidth="true"/>
    <col min="4" max="4" width="11.171875" customWidth="true"/>
    <col min="5" max="5" width="11.171875" customWidth="true"/>
  </cols>
  <sheetData>
    <row r="1">
      <c r="A1" s="9" t="s">
        <v>49</v>
      </c>
      <c r="B1"/>
      <c r="C1"/>
      <c r="D1"/>
      <c r="E1"/>
    </row>
    <row r="2">
      <c r="A2" s="9" t="s">
        <v>50</v>
      </c>
      <c r="B2"/>
      <c r="C2"/>
      <c r="D2"/>
      <c r="E2"/>
    </row>
    <row r="3">
      <c r="A3" s="10" t="s">
        <v>51</v>
      </c>
      <c r="B3"/>
      <c r="C3"/>
      <c r="D3"/>
      <c r="E3"/>
    </row>
    <row r="5">
      <c r="A5" s="1"/>
      <c r="B5" t="s" s="2">
        <v>0</v>
      </c>
      <c r="C5" s="1"/>
      <c r="D5" t="s" s="2">
        <v>1</v>
      </c>
      <c r="E5" s="1"/>
    </row>
    <row r="6">
      <c r="A6" s="1"/>
      <c r="B6" t="s" s="2">
        <v>2</v>
      </c>
      <c r="C6" t="s" s="2">
        <v>3</v>
      </c>
      <c r="D6" t="s" s="2">
        <v>2</v>
      </c>
      <c r="E6" t="s" s="2">
        <v>3</v>
      </c>
    </row>
    <row r="7">
      <c r="A7" t="s" s="3">
        <v>4</v>
      </c>
      <c r="B7" s="4"/>
      <c r="C7" s="4"/>
      <c r="D7" s="4"/>
      <c r="E7" s="4"/>
    </row>
    <row r="8">
      <c r="A8" t="s" s="3">
        <v>5</v>
      </c>
      <c r="B8" s="4"/>
      <c r="C8" s="4"/>
      <c r="D8" t="n" s="5">
        <f>B8</f>
        <v>0.0</v>
      </c>
      <c r="E8" t="n" s="5">
        <f>C8</f>
        <v>0.0</v>
      </c>
    </row>
    <row r="9">
      <c r="A9" t="s" s="3">
        <v>6</v>
      </c>
      <c r="B9" t="n" s="5">
        <f>-75.63</f>
        <v>0.0</v>
      </c>
      <c r="C9" t="n" s="5">
        <f>-75.63</f>
        <v>0.0</v>
      </c>
      <c r="D9" t="n" s="5">
        <f>B9</f>
        <v>0.0</v>
      </c>
      <c r="E9" t="n" s="5">
        <f>C9</f>
        <v>0.0</v>
      </c>
    </row>
    <row r="10">
      <c r="A10" t="s" s="3">
        <v>7</v>
      </c>
      <c r="B10" t="n" s="6">
        <f>(B8)+(B9)</f>
        <v>0.0</v>
      </c>
      <c r="C10" t="n" s="6">
        <f>(C8)+(C9)</f>
        <v>0.0</v>
      </c>
      <c r="D10" t="n" s="6">
        <f>B10</f>
        <v>0.0</v>
      </c>
      <c r="E10" t="n" s="6">
        <f>C10</f>
        <v>0.0</v>
      </c>
    </row>
    <row r="11">
      <c r="A11" t="s" s="3">
        <v>8</v>
      </c>
      <c r="B11" t="n" s="5">
        <f>24000.00</f>
        <v>0.0</v>
      </c>
      <c r="C11" t="n" s="5">
        <f>45818.18</f>
        <v>0.0</v>
      </c>
      <c r="D11" t="n" s="5">
        <f>B11</f>
        <v>0.0</v>
      </c>
      <c r="E11" t="n" s="5">
        <f>C11</f>
        <v>0.0</v>
      </c>
    </row>
    <row r="12">
      <c r="A12" t="s" s="3">
        <v>9</v>
      </c>
      <c r="B12" t="n" s="5">
        <f>-5979.30</f>
        <v>0.0</v>
      </c>
      <c r="C12" t="n" s="5">
        <f>-5979.30</f>
        <v>0.0</v>
      </c>
      <c r="D12" t="n" s="5">
        <f>B12</f>
        <v>0.0</v>
      </c>
      <c r="E12" t="n" s="5">
        <f>C12</f>
        <v>0.0</v>
      </c>
    </row>
    <row r="13">
      <c r="A13" t="s" s="3">
        <v>10</v>
      </c>
      <c r="B13" t="n" s="6">
        <f>(B11)+(B12)</f>
        <v>0.0</v>
      </c>
      <c r="C13" t="n" s="6">
        <f>(C11)+(C12)</f>
        <v>0.0</v>
      </c>
      <c r="D13" t="n" s="6">
        <f>B13</f>
        <v>0.0</v>
      </c>
      <c r="E13" t="n" s="6">
        <f>C13</f>
        <v>0.0</v>
      </c>
    </row>
    <row r="14">
      <c r="A14" t="s" s="3">
        <v>11</v>
      </c>
      <c r="B14" s="4"/>
      <c r="C14" s="4"/>
      <c r="D14" t="n" s="5">
        <f>B14</f>
        <v>0.0</v>
      </c>
      <c r="E14" t="n" s="5">
        <f>C14</f>
        <v>0.0</v>
      </c>
    </row>
    <row r="15">
      <c r="A15" t="s" s="3">
        <v>12</v>
      </c>
      <c r="B15" s="4"/>
      <c r="C15" t="n" s="5">
        <f>2274.19</f>
        <v>0.0</v>
      </c>
      <c r="D15" t="n" s="5">
        <f>B15</f>
        <v>0.0</v>
      </c>
      <c r="E15" t="n" s="5">
        <f>C15</f>
        <v>0.0</v>
      </c>
    </row>
    <row r="16">
      <c r="A16" t="s" s="3">
        <v>13</v>
      </c>
      <c r="B16" t="n" s="6">
        <f>(B14)+(B15)</f>
        <v>0.0</v>
      </c>
      <c r="C16" t="n" s="6">
        <f>(C14)+(C15)</f>
        <v>0.0</v>
      </c>
      <c r="D16" t="n" s="6">
        <f>B16</f>
        <v>0.0</v>
      </c>
      <c r="E16" t="n" s="6">
        <f>C16</f>
        <v>0.0</v>
      </c>
    </row>
    <row r="17">
      <c r="A17" t="s" s="3">
        <v>14</v>
      </c>
      <c r="B17" s="4"/>
      <c r="C17" s="4"/>
      <c r="D17" t="n" s="5">
        <f>B17</f>
        <v>0.0</v>
      </c>
      <c r="E17" t="n" s="5">
        <f>C17</f>
        <v>0.0</v>
      </c>
    </row>
    <row r="18">
      <c r="A18" t="s" s="3">
        <v>15</v>
      </c>
      <c r="B18" t="n" s="5">
        <f>2469.09</f>
        <v>0.0</v>
      </c>
      <c r="C18" t="n" s="5">
        <f>11630.89</f>
        <v>0.0</v>
      </c>
      <c r="D18" t="n" s="5">
        <f>B18</f>
        <v>0.0</v>
      </c>
      <c r="E18" t="n" s="5">
        <f>C18</f>
        <v>0.0</v>
      </c>
    </row>
    <row r="19">
      <c r="A19" t="s" s="3">
        <v>16</v>
      </c>
      <c r="B19" t="n" s="6">
        <f>(B17)+(B18)</f>
        <v>0.0</v>
      </c>
      <c r="C19" t="n" s="6">
        <f>(C17)+(C18)</f>
        <v>0.0</v>
      </c>
      <c r="D19" t="n" s="6">
        <f>B19</f>
        <v>0.0</v>
      </c>
      <c r="E19" t="n" s="6">
        <f>C19</f>
        <v>0.0</v>
      </c>
    </row>
    <row r="20">
      <c r="A20" t="s" s="3">
        <v>17</v>
      </c>
      <c r="B20" s="4"/>
      <c r="C20" t="n" s="5">
        <f>-454.55</f>
        <v>0.0</v>
      </c>
      <c r="D20" t="n" s="5">
        <f>B20</f>
        <v>0.0</v>
      </c>
      <c r="E20" t="n" s="5">
        <f>C20</f>
        <v>0.0</v>
      </c>
    </row>
    <row r="21">
      <c r="A21" t="s" s="3">
        <v>18</v>
      </c>
      <c r="B21" t="n" s="6">
        <f>((((B10)+(B13))+(B16))+(B19))+(B20)</f>
        <v>0.0</v>
      </c>
      <c r="C21" t="n" s="6">
        <f>((((C10)+(C13))+(C16))+(C19))+(C20)</f>
        <v>0.0</v>
      </c>
      <c r="D21" t="n" s="6">
        <f>B21</f>
        <v>0.0</v>
      </c>
      <c r="E21" t="n" s="6">
        <f>C21</f>
        <v>0.0</v>
      </c>
    </row>
    <row r="22">
      <c r="A22" t="s" s="3">
        <v>19</v>
      </c>
      <c r="B22" t="n" s="6">
        <f>(B21)-(0)</f>
        <v>0.0</v>
      </c>
      <c r="C22" t="n" s="6">
        <f>(C21)-(0)</f>
        <v>0.0</v>
      </c>
      <c r="D22" t="n" s="6">
        <f>B22</f>
        <v>0.0</v>
      </c>
      <c r="E22" t="n" s="6">
        <f>C22</f>
        <v>0.0</v>
      </c>
    </row>
    <row r="23">
      <c r="A23" t="s" s="3">
        <v>20</v>
      </c>
      <c r="B23" s="4"/>
      <c r="C23" s="4"/>
      <c r="D23" s="4"/>
      <c r="E23" s="4"/>
    </row>
    <row r="24">
      <c r="A24" t="s" s="3">
        <v>21</v>
      </c>
      <c r="B24" t="n" s="5">
        <f>10.18</f>
        <v>0.0</v>
      </c>
      <c r="C24" t="n" s="5">
        <f>763.35</f>
        <v>0.0</v>
      </c>
      <c r="D24" t="n" s="5">
        <f>B24</f>
        <v>0.0</v>
      </c>
      <c r="E24" t="n" s="5">
        <f>C24</f>
        <v>0.0</v>
      </c>
    </row>
    <row r="25">
      <c r="A25" t="s" s="3">
        <v>22</v>
      </c>
      <c r="B25" s="4"/>
      <c r="C25" t="n" s="5">
        <f>1200.00</f>
        <v>0.0</v>
      </c>
      <c r="D25" t="n" s="5">
        <f>B25</f>
        <v>0.0</v>
      </c>
      <c r="E25" t="n" s="5">
        <f>C25</f>
        <v>0.0</v>
      </c>
    </row>
    <row r="26">
      <c r="A26" t="s" s="3">
        <v>23</v>
      </c>
      <c r="B26" s="4"/>
      <c r="C26" t="n" s="5">
        <f>2857.70</f>
        <v>0.0</v>
      </c>
      <c r="D26" t="n" s="5">
        <f>B26</f>
        <v>0.0</v>
      </c>
      <c r="E26" t="n" s="5">
        <f>C26</f>
        <v>0.0</v>
      </c>
    </row>
    <row r="27">
      <c r="A27" t="s" s="3">
        <v>24</v>
      </c>
      <c r="B27" s="4"/>
      <c r="C27" t="n" s="5">
        <f>3350.00</f>
        <v>0.0</v>
      </c>
      <c r="D27" t="n" s="5">
        <f>B27</f>
        <v>0.0</v>
      </c>
      <c r="E27" t="n" s="5">
        <f>C27</f>
        <v>0.0</v>
      </c>
    </row>
    <row r="28">
      <c r="A28" t="s" s="3">
        <v>25</v>
      </c>
      <c r="B28" s="4"/>
      <c r="C28" t="n" s="5">
        <f>172.73</f>
        <v>0.0</v>
      </c>
      <c r="D28" t="n" s="5">
        <f>B28</f>
        <v>0.0</v>
      </c>
      <c r="E28" t="n" s="5">
        <f>C28</f>
        <v>0.0</v>
      </c>
    </row>
    <row r="29">
      <c r="A29" t="s" s="3">
        <v>26</v>
      </c>
      <c r="B29" s="4"/>
      <c r="C29" t="n" s="5">
        <f>8108.76</f>
        <v>0.0</v>
      </c>
      <c r="D29" t="n" s="5">
        <f>B29</f>
        <v>0.0</v>
      </c>
      <c r="E29" t="n" s="5">
        <f>C29</f>
        <v>0.0</v>
      </c>
    </row>
    <row r="30">
      <c r="A30" t="s" s="3">
        <v>27</v>
      </c>
      <c r="B30" s="4"/>
      <c r="C30" s="4"/>
      <c r="D30" t="n" s="5">
        <f>B30</f>
        <v>0.0</v>
      </c>
      <c r="E30" t="n" s="5">
        <f>C30</f>
        <v>0.0</v>
      </c>
    </row>
    <row r="31">
      <c r="A31" t="s" s="3">
        <v>28</v>
      </c>
      <c r="B31" t="n" s="5">
        <f>136.36</f>
        <v>0.0</v>
      </c>
      <c r="C31" t="n" s="5">
        <f>136.36</f>
        <v>0.0</v>
      </c>
      <c r="D31" t="n" s="5">
        <f>B31</f>
        <v>0.0</v>
      </c>
      <c r="E31" t="n" s="5">
        <f>C31</f>
        <v>0.0</v>
      </c>
    </row>
    <row r="32">
      <c r="A32" t="s" s="3">
        <v>29</v>
      </c>
      <c r="B32" t="n" s="6">
        <f>(B30)+(B31)</f>
        <v>0.0</v>
      </c>
      <c r="C32" t="n" s="6">
        <f>(C30)+(C31)</f>
        <v>0.0</v>
      </c>
      <c r="D32" t="n" s="6">
        <f>B32</f>
        <v>0.0</v>
      </c>
      <c r="E32" t="n" s="6">
        <f>C32</f>
        <v>0.0</v>
      </c>
    </row>
    <row r="33">
      <c r="A33" t="s" s="3">
        <v>30</v>
      </c>
      <c r="B33" s="4"/>
      <c r="C33" t="n" s="5">
        <f>513.72</f>
        <v>0.0</v>
      </c>
      <c r="D33" t="n" s="5">
        <f>B33</f>
        <v>0.0</v>
      </c>
      <c r="E33" t="n" s="5">
        <f>C33</f>
        <v>0.0</v>
      </c>
    </row>
    <row r="34">
      <c r="A34" t="s" s="3">
        <v>31</v>
      </c>
      <c r="B34" s="4"/>
      <c r="C34" t="n" s="5">
        <f>1600.00</f>
        <v>0.0</v>
      </c>
      <c r="D34" t="n" s="5">
        <f>B34</f>
        <v>0.0</v>
      </c>
      <c r="E34" t="n" s="5">
        <f>C34</f>
        <v>0.0</v>
      </c>
    </row>
    <row r="35">
      <c r="A35" t="s" s="3">
        <v>32</v>
      </c>
      <c r="B35" s="4"/>
      <c r="C35" s="4"/>
      <c r="D35" t="n" s="5">
        <f>B35</f>
        <v>0.0</v>
      </c>
      <c r="E35" t="n" s="5">
        <f>C35</f>
        <v>0.0</v>
      </c>
    </row>
    <row r="36">
      <c r="A36" t="s" s="3">
        <v>33</v>
      </c>
      <c r="B36" s="4"/>
      <c r="C36" t="n" s="5">
        <f>500.00</f>
        <v>0.0</v>
      </c>
      <c r="D36" t="n" s="5">
        <f>B36</f>
        <v>0.0</v>
      </c>
      <c r="E36" t="n" s="5">
        <f>C36</f>
        <v>0.0</v>
      </c>
    </row>
    <row r="37">
      <c r="A37" t="s" s="3">
        <v>34</v>
      </c>
      <c r="B37" t="n" s="6">
        <f>(B35)+(B36)</f>
        <v>0.0</v>
      </c>
      <c r="C37" t="n" s="6">
        <f>(C35)+(C36)</f>
        <v>0.0</v>
      </c>
      <c r="D37" t="n" s="6">
        <f>B37</f>
        <v>0.0</v>
      </c>
      <c r="E37" t="n" s="6">
        <f>C37</f>
        <v>0.0</v>
      </c>
    </row>
    <row r="38">
      <c r="A38" t="s" s="3">
        <v>35</v>
      </c>
      <c r="B38" s="4"/>
      <c r="C38" s="4"/>
      <c r="D38" t="n" s="5">
        <f>B38</f>
        <v>0.0</v>
      </c>
      <c r="E38" t="n" s="5">
        <f>C38</f>
        <v>0.0</v>
      </c>
    </row>
    <row r="39">
      <c r="A39" t="s" s="3">
        <v>36</v>
      </c>
      <c r="B39" s="4"/>
      <c r="C39" t="n" s="5">
        <f>24.41</f>
        <v>0.0</v>
      </c>
      <c r="D39" t="n" s="5">
        <f>B39</f>
        <v>0.0</v>
      </c>
      <c r="E39" t="n" s="5">
        <f>C39</f>
        <v>0.0</v>
      </c>
    </row>
    <row r="40">
      <c r="A40" t="s" s="3">
        <v>37</v>
      </c>
      <c r="B40" t="n" s="6">
        <f>(B38)+(B39)</f>
        <v>0.0</v>
      </c>
      <c r="C40" t="n" s="6">
        <f>(C38)+(C39)</f>
        <v>0.0</v>
      </c>
      <c r="D40" t="n" s="6">
        <f>B40</f>
        <v>0.0</v>
      </c>
      <c r="E40" t="n" s="6">
        <f>C40</f>
        <v>0.0</v>
      </c>
    </row>
    <row r="41">
      <c r="A41" t="s" s="3">
        <v>38</v>
      </c>
      <c r="B41" s="4"/>
      <c r="C41" s="4"/>
      <c r="D41" t="n" s="5">
        <f>B41</f>
        <v>0.0</v>
      </c>
      <c r="E41" t="n" s="5">
        <f>C41</f>
        <v>0.0</v>
      </c>
    </row>
    <row r="42">
      <c r="A42" t="s" s="3">
        <v>39</v>
      </c>
      <c r="B42" s="4"/>
      <c r="C42" t="n" s="5">
        <f>116.50</f>
        <v>0.0</v>
      </c>
      <c r="D42" t="n" s="5">
        <f>B42</f>
        <v>0.0</v>
      </c>
      <c r="E42" t="n" s="5">
        <f>C42</f>
        <v>0.0</v>
      </c>
    </row>
    <row r="43">
      <c r="A43" t="s" s="3">
        <v>40</v>
      </c>
      <c r="B43" t="n" s="6">
        <f>(B41)+(B42)</f>
        <v>0.0</v>
      </c>
      <c r="C43" t="n" s="6">
        <f>(C41)+(C42)</f>
        <v>0.0</v>
      </c>
      <c r="D43" t="n" s="6">
        <f>B43</f>
        <v>0.0</v>
      </c>
      <c r="E43" t="n" s="6">
        <f>C43</f>
        <v>0.0</v>
      </c>
    </row>
    <row r="44">
      <c r="A44" t="s" s="3">
        <v>41</v>
      </c>
      <c r="B44" s="4"/>
      <c r="C44" t="n" s="5">
        <f>588.00</f>
        <v>0.0</v>
      </c>
      <c r="D44" t="n" s="5">
        <f>B44</f>
        <v>0.0</v>
      </c>
      <c r="E44" t="n" s="5">
        <f>C44</f>
        <v>0.0</v>
      </c>
    </row>
    <row r="45">
      <c r="A45" t="s" s="3">
        <v>42</v>
      </c>
      <c r="B45" t="n" s="6">
        <f>((((((((((((B24)+(B25))+(B26))+(B27))+(B28))+(B29))+(B32))+(B33))+(B34))+(B37))+(B40))+(B43))+(B44)</f>
        <v>0.0</v>
      </c>
      <c r="C45" t="n" s="6">
        <f>((((((((((((C24)+(C25))+(C26))+(C27))+(C28))+(C29))+(C32))+(C33))+(C34))+(C37))+(C40))+(C43))+(C44)</f>
        <v>0.0</v>
      </c>
      <c r="D45" t="n" s="6">
        <f>B45</f>
        <v>0.0</v>
      </c>
      <c r="E45" t="n" s="6">
        <f>C45</f>
        <v>0.0</v>
      </c>
    </row>
    <row r="46">
      <c r="A46" t="s" s="3">
        <v>43</v>
      </c>
      <c r="B46" s="4"/>
      <c r="C46" s="4"/>
      <c r="D46" s="4"/>
      <c r="E46" s="4"/>
    </row>
    <row r="47">
      <c r="A47" t="s" s="3">
        <v>44</v>
      </c>
      <c r="B47" s="4"/>
      <c r="C47" t="n" s="5">
        <f>4045.45</f>
        <v>0.0</v>
      </c>
      <c r="D47" t="n" s="5">
        <f>B47</f>
        <v>0.0</v>
      </c>
      <c r="E47" t="n" s="5">
        <f>C47</f>
        <v>0.0</v>
      </c>
    </row>
    <row r="48">
      <c r="A48" t="s" s="3">
        <v>45</v>
      </c>
      <c r="B48" s="4"/>
      <c r="C48" t="n" s="5">
        <f>-0.10</f>
        <v>0.0</v>
      </c>
      <c r="D48" t="n" s="5">
        <f>B48</f>
        <v>0.0</v>
      </c>
      <c r="E48" t="n" s="5">
        <f>C48</f>
        <v>0.0</v>
      </c>
    </row>
    <row r="49">
      <c r="A49" t="s" s="3">
        <v>46</v>
      </c>
      <c r="B49" t="n" s="6">
        <f>(B47)+(B48)</f>
        <v>0.0</v>
      </c>
      <c r="C49" t="n" s="6">
        <f>(C47)+(C48)</f>
        <v>0.0</v>
      </c>
      <c r="D49" t="n" s="6">
        <f>B49</f>
        <v>0.0</v>
      </c>
      <c r="E49" t="n" s="6">
        <f>C49</f>
        <v>0.0</v>
      </c>
    </row>
    <row r="50">
      <c r="A50" t="s" s="3">
        <v>47</v>
      </c>
      <c r="B50" t="n" s="7">
        <f>((((B21)+(0))-(0))-(B45))-(B49)</f>
        <v>0.0</v>
      </c>
      <c r="C50" t="n" s="7">
        <f>((((C21)+(0))-(0))-(C45))-(C49)</f>
        <v>0.0</v>
      </c>
      <c r="D50" t="n" s="7">
        <f>B50</f>
        <v>0.0</v>
      </c>
      <c r="E50" t="n" s="7">
        <f>C50</f>
        <v>0.0</v>
      </c>
    </row>
    <row r="51">
      <c r="A51" s="3"/>
      <c r="B51" s="4"/>
      <c r="C51" s="4"/>
      <c r="D51" s="4"/>
      <c r="E51" s="4"/>
    </row>
    <row r="54">
      <c r="A54" s="8" t="s">
        <v>48</v>
      </c>
      <c r="B54"/>
      <c r="C54"/>
      <c r="D54"/>
      <c r="E54"/>
    </row>
  </sheetData>
  <mergeCells count="6">
    <mergeCell ref="B5:C5"/>
    <mergeCell ref="D5:E5"/>
    <mergeCell ref="A54:E54"/>
    <mergeCell ref="A1:E1"/>
    <mergeCell ref="A2:E2"/>
    <mergeCell ref="A3:E3"/>
  </mergeCells>
  <pageMargins bottom="0.75" footer="0.3" header="0.3" left="0.7" right="0.7" top="0.75"/>
  <headerFooter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2021-02-18T23:42:08Z</dcterms:created>
  <dc:creator>Apache POI</dc:creator>
</cp:coreProperties>
</file>